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317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<sst xmlns="http://schemas.openxmlformats.org/spreadsheetml/2006/main" count="110" uniqueCount="94">
  <si>
    <t>ΔΙΑΝΑ ΜΕΑΤ ΑΕ</t>
  </si>
  <si>
    <t>ΕΤΑΙΡΕΙΑ ΚΑΤΕΨΥΓΜΕΝΩΝ ΚΡΕΑΤΩΝ</t>
  </si>
  <si>
    <t>ΙΣΟΛΟΓΙΣΜΟΣ ΤΗΣ 31ης ΔΕΚΕΜΒΡΙΟΥ 2013 31η ΕΤΑΙΡΙΚΗ ΧΡΗΣΗ (1/1/2013-31/12/2013)</t>
  </si>
  <si>
    <t>ΕΝΕΡΓΗΤΙΚΟ</t>
  </si>
  <si>
    <t>ποσά κλειόμενης χρήσεως 2013</t>
  </si>
  <si>
    <t>ποσά προηγ.χρήσεως 2012</t>
  </si>
  <si>
    <t>ΠΑΘΗΤΙΚΟ</t>
  </si>
  <si>
    <t>ποσά κλειομ.</t>
  </si>
  <si>
    <t>ποσά πρ.</t>
  </si>
  <si>
    <t>Α.ΠΑΓΙΟ ΕΝΕΡΓΗΤΙΚΟ</t>
  </si>
  <si>
    <t>Αξία κτήσ</t>
  </si>
  <si>
    <t>Αποσβέσ</t>
  </si>
  <si>
    <t>Αναπ.Αξία</t>
  </si>
  <si>
    <t>χρήσ.2013</t>
  </si>
  <si>
    <t>χρήσ.2012</t>
  </si>
  <si>
    <t>ΙΙ Ενσώματες Ακινητοποιήσεις</t>
  </si>
  <si>
    <t>Α.ΙΔΙΑ ΚΕΦΑΛΑΙΑ</t>
  </si>
  <si>
    <t>5.Μεταφορικά μέσα</t>
  </si>
  <si>
    <t>Ι</t>
  </si>
  <si>
    <t>Κεφάλαιο Μετοχικό</t>
  </si>
  <si>
    <t>6.Επιπλα &amp; λοιπός εξοπλισμός</t>
  </si>
  <si>
    <t>1.Καταβλημένο</t>
  </si>
  <si>
    <t>Σύνολο ακινητοποιήσεων</t>
  </si>
  <si>
    <t>IV</t>
  </si>
  <si>
    <t>Αποθεματικά Κεφάλαια</t>
  </si>
  <si>
    <t>ΙΙΙ Ασώματες ακινητοποιήσεις</t>
  </si>
  <si>
    <t>1.Τακτικό αποθεματικό</t>
  </si>
  <si>
    <t xml:space="preserve">1.Εγγυήσεις </t>
  </si>
  <si>
    <t>2.Εκτακτο αποθεματικό</t>
  </si>
  <si>
    <t>Β.ΚΥΚΛΟΦΟΡΟΥΝ ΕΝΕΡΓΗΤΙΚΟ</t>
  </si>
  <si>
    <t>3.Υπόλοιπο κερδών εις νέο</t>
  </si>
  <si>
    <t xml:space="preserve">.Αποθέματα </t>
  </si>
  <si>
    <t>Σύνολο ιδίων κεφαλαίων</t>
  </si>
  <si>
    <t>2.Εμπορεύματα</t>
  </si>
  <si>
    <t>ΙΙ</t>
  </si>
  <si>
    <t>.Απαιτήσεις</t>
  </si>
  <si>
    <t>1.Πελάτες</t>
  </si>
  <si>
    <t xml:space="preserve">   Μείον επισφαλείς</t>
  </si>
  <si>
    <t>2.Γραμμάτια εισπρακτέα</t>
  </si>
  <si>
    <t xml:space="preserve">Γ.ΥΠΟΧΡΕΩΣΕΙΣ </t>
  </si>
  <si>
    <t xml:space="preserve">Βραχυπρόθεσμες υποχρεώσεις </t>
  </si>
  <si>
    <t>3.Επιταγές εισπρακτέες</t>
  </si>
  <si>
    <t>II</t>
  </si>
  <si>
    <t>1.Προμηθευτές</t>
  </si>
  <si>
    <t xml:space="preserve"> </t>
  </si>
  <si>
    <t>.Διαθέσιμα</t>
  </si>
  <si>
    <t>3.Τράπεζες</t>
  </si>
  <si>
    <t>1. Ταμείο</t>
  </si>
  <si>
    <t>4.Πιστωτές διάφοροι</t>
  </si>
  <si>
    <t>2. Καταθέσεις όψεως</t>
  </si>
  <si>
    <t>5.Υποχρ.από φόρους-τέλη</t>
  </si>
  <si>
    <t>6.Ασφαλιστικοί οργανισμοί</t>
  </si>
  <si>
    <t>Σύνολο κυκλοφορούντος ενεργητικού</t>
  </si>
  <si>
    <t>Σύνολο υποχρεώσεων</t>
  </si>
  <si>
    <t>ΓΕΝΙΚΟ ΣΥΝΟΛΟ ΕΝΕΡΓΗΤΙΚΟΥ</t>
  </si>
  <si>
    <t>ΓΕΝΙΚΟ ΣΥΝΟΛΟ ΠΑΘΗΤΙΚΟΥ</t>
  </si>
  <si>
    <t>ΚΑΤΑΣΤΑΣΗ ΛΟΓ/ΣΜΟΥ ΑΠΟΤΕΛΕΣΜΑΤΩΝ ΧΡΗΣΕΩΣ 2013 (1/1/13-31/12/13)</t>
  </si>
  <si>
    <t>ΠΙΝΑΚΑΣ ΔΙΑΘΕΣΕΩΣ ΑΠΟΤΕΛΕΣΜΑΤΩΝ</t>
  </si>
  <si>
    <t>ΑΠΟΤΕΛΕΣΜΑΤΑ ΕΚΜΕΤΑΛΕΥΣΕΩΣ</t>
  </si>
  <si>
    <t>ΠΟΣΑ ΚΛΕΙΟΜ.ΧΡΗΣΕΩΣ 2010</t>
  </si>
  <si>
    <t>ΠΟΣΑ ΚΛΕΙΟΜ.ΧΡΗΣ.2013</t>
  </si>
  <si>
    <t xml:space="preserve"> ΠΟΣΑ ΠΡ.ΧΡΗΣ. 2012</t>
  </si>
  <si>
    <t>Κύκλος εργασιών (πωλήσεις)</t>
  </si>
  <si>
    <t>Μείον κόστος πωλήσεων</t>
  </si>
  <si>
    <t>Καθαρά αποτ.(κέρδη)χρήσεως</t>
  </si>
  <si>
    <t>Μικτά αποτελέσματα εκμ/σεως</t>
  </si>
  <si>
    <t>Υπόλ.κερδών προηγ.χρήσεως</t>
  </si>
  <si>
    <t>Πλέον άλλα έσοδα εκμ/σεως</t>
  </si>
  <si>
    <t>Ολικά αποτ/σματα εκμ/σεως</t>
  </si>
  <si>
    <t>Σύνολο</t>
  </si>
  <si>
    <t>Μείον 1.Εξοδα Δ/τικής λειτουργίας</t>
  </si>
  <si>
    <t>Μείον.1.Φόρος εισοδ.φορ.κερδών</t>
  </si>
  <si>
    <t xml:space="preserve">         2.Εξοδα λειτ.διαθέσεως</t>
  </si>
  <si>
    <t>Κέρδη προς διάθεση</t>
  </si>
  <si>
    <t>Πλέον 1.Εσοδα κεφαλαίων</t>
  </si>
  <si>
    <t>Μείον 1.Τόκοι &amp; συνοφή έξοδα</t>
  </si>
  <si>
    <t>Η διάθεση των κερδών γίνεται ως εξής:</t>
  </si>
  <si>
    <t xml:space="preserve">         2.Εκτακτα έξοδα</t>
  </si>
  <si>
    <t xml:space="preserve">         3.Αποσβέσεις χρήσεως</t>
  </si>
  <si>
    <t>3.Μέρισμα χρήσεως</t>
  </si>
  <si>
    <t xml:space="preserve">            Μείον οι ενσ/νες στο κόστος</t>
  </si>
  <si>
    <t>4.Υπόλοιπο κερδών εις νέο</t>
  </si>
  <si>
    <t>Ο Πρόεδρος του Δ.Σ</t>
  </si>
  <si>
    <t>Ένας Σύμβουλος</t>
  </si>
  <si>
    <t>Αθήνα 30/04/2014</t>
  </si>
  <si>
    <t>Ο υπεύθυνος λογιστής</t>
  </si>
  <si>
    <t>ΠΑΠΠΑΣ ΕΥΑΓΓΕΛΟΣ</t>
  </si>
  <si>
    <t>ΠΑΠΠΑ ΕΛΕΝΗ</t>
  </si>
  <si>
    <t>ΧΑΤΖΗΓΕΩΡΓΙΟΥ ΔΗΜΗΤΡΙΟΣ</t>
  </si>
  <si>
    <t>Α.Δ.Τ. X 026720</t>
  </si>
  <si>
    <t>Α.Δ.Τ. Ρ 666786</t>
  </si>
  <si>
    <t>Α.Δ.Τ.  ΑΚ 103172</t>
  </si>
  <si>
    <t>10. Μερίσματα πληρωτέα</t>
  </si>
  <si>
    <t>4.Χρεώστες διάφοροι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</si>
</sst>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sz val="18"/>
      <name val="Arial Greek"/>
      <family val="0"/>
    </font>
    <font>
      <u val="single"/>
      <sz val="10"/>
      <name val="Arial Greek"/>
      <family val="0"/>
    </font>
    <font>
      <b/>
      <u val="single"/>
      <sz val="9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  <font>
      <u val="single"/>
      <sz val="9"/>
      <name val="Arial Greek"/>
      <family val="0"/>
    </font>
    <font>
      <b/>
      <sz val="1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double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0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0" xfId="0" applyNumberFormat="1" applyFont="1" applyFill="1" applyBorder="1" applyAlignment="1" applyProtection="1">
      <alignment horizontal="centerContinuous"/>
      <protection locked="0"/>
    </xf>
    <xf numFmtId="0" fontId="7" fillId="0" borderId="1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Fill="1" applyBorder="1" applyAlignment="1" applyProtection="1">
      <alignment/>
      <protection locked="0"/>
    </xf>
    <xf numFmtId="4" fontId="9" fillId="0" borderId="14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10" fillId="0" borderId="16" xfId="0" applyNumberFormat="1" applyFont="1" applyFill="1" applyBorder="1" applyAlignment="1" applyProtection="1">
      <alignment/>
      <protection locked="0"/>
    </xf>
    <xf numFmtId="4" fontId="10" fillId="0" borderId="17" xfId="0" applyNumberFormat="1" applyFont="1" applyFill="1" applyBorder="1" applyAlignment="1" applyProtection="1">
      <alignment/>
      <protection locked="0"/>
    </xf>
    <xf numFmtId="4" fontId="10" fillId="0" borderId="12" xfId="0" applyNumberFormat="1" applyFont="1" applyFill="1" applyBorder="1" applyAlignment="1" applyProtection="1">
      <alignment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/>
      <protection locked="0"/>
    </xf>
    <xf numFmtId="0" fontId="9" fillId="0" borderId="20" xfId="0" applyNumberFormat="1" applyFont="1" applyFill="1" applyBorder="1" applyAlignment="1" applyProtection="1">
      <alignment horizontal="center"/>
      <protection locked="0"/>
    </xf>
    <xf numFmtId="0" fontId="9" fillId="0" borderId="21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4" fontId="9" fillId="0" borderId="12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Continuous"/>
      <protection locked="0"/>
    </xf>
    <xf numFmtId="0" fontId="6" fillId="0" borderId="23" xfId="0" applyNumberFormat="1" applyFont="1" applyFill="1" applyBorder="1" applyAlignment="1" applyProtection="1">
      <alignment horizontal="centerContinuous"/>
      <protection locked="0"/>
    </xf>
    <xf numFmtId="0" fontId="12" fillId="0" borderId="24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Continuous"/>
      <protection locked="0"/>
    </xf>
    <xf numFmtId="0" fontId="7" fillId="0" borderId="25" xfId="0" applyNumberFormat="1" applyFont="1" applyFill="1" applyBorder="1" applyAlignment="1" applyProtection="1">
      <alignment horizontal="centerContinuous"/>
      <protection locked="0"/>
    </xf>
    <xf numFmtId="0" fontId="8" fillId="0" borderId="26" xfId="0" applyNumberFormat="1" applyFont="1" applyFill="1" applyBorder="1" applyAlignment="1" applyProtection="1">
      <alignment/>
      <protection locked="0"/>
    </xf>
    <xf numFmtId="0" fontId="8" fillId="0" borderId="25" xfId="0" applyNumberFormat="1" applyFont="1" applyFill="1" applyBorder="1" applyAlignment="1" applyProtection="1">
      <alignment/>
      <protection locked="0"/>
    </xf>
    <xf numFmtId="0" fontId="9" fillId="0" borderId="25" xfId="0" applyNumberFormat="1" applyFont="1" applyFill="1" applyBorder="1" applyAlignment="1" applyProtection="1">
      <alignment/>
      <protection locked="0"/>
    </xf>
    <xf numFmtId="0" fontId="9" fillId="0" borderId="25" xfId="0" applyNumberFormat="1" applyFont="1" applyFill="1" applyBorder="1" applyAlignment="1" applyProtection="1">
      <alignment horizontal="right"/>
      <protection locked="0"/>
    </xf>
    <xf numFmtId="0" fontId="4" fillId="0" borderId="25" xfId="0" applyNumberFormat="1" applyFont="1" applyFill="1" applyBorder="1" applyAlignment="1" applyProtection="1">
      <alignment/>
      <protection locked="0"/>
    </xf>
    <xf numFmtId="0" fontId="10" fillId="0" borderId="27" xfId="0" applyNumberFormat="1" applyFont="1" applyFill="1" applyBorder="1" applyAlignment="1" applyProtection="1">
      <alignment/>
      <protection locked="0"/>
    </xf>
    <xf numFmtId="0" fontId="10" fillId="0" borderId="26" xfId="0" applyNumberFormat="1" applyFont="1" applyFill="1" applyBorder="1" applyAlignment="1" applyProtection="1">
      <alignment/>
      <protection locked="0"/>
    </xf>
    <xf numFmtId="0" fontId="9" fillId="0" borderId="26" xfId="0" applyNumberFormat="1" applyFont="1" applyFill="1" applyBorder="1" applyAlignment="1" applyProtection="1">
      <alignment/>
      <protection locked="0"/>
    </xf>
    <xf numFmtId="0" fontId="6" fillId="0" borderId="28" xfId="0" applyNumberFormat="1" applyFont="1" applyFill="1" applyBorder="1" applyAlignment="1" applyProtection="1">
      <alignment horizontal="centerContinuous"/>
      <protection locked="0"/>
    </xf>
    <xf numFmtId="0" fontId="5" fillId="0" borderId="29" xfId="0" applyNumberFormat="1" applyFont="1" applyFill="1" applyBorder="1" applyAlignment="1" applyProtection="1">
      <alignment horizontal="centerContinuous"/>
      <protection locked="0"/>
    </xf>
    <xf numFmtId="0" fontId="7" fillId="0" borderId="29" xfId="0" applyNumberFormat="1" applyFont="1" applyFill="1" applyBorder="1" applyAlignment="1" applyProtection="1">
      <alignment horizontal="centerContinuous"/>
      <protection locked="0"/>
    </xf>
    <xf numFmtId="0" fontId="9" fillId="0" borderId="30" xfId="0" applyNumberFormat="1" applyFont="1" applyFill="1" applyBorder="1" applyAlignment="1" applyProtection="1">
      <alignment horizontal="center"/>
      <protection locked="0"/>
    </xf>
    <xf numFmtId="0" fontId="9" fillId="0" borderId="31" xfId="0" applyNumberFormat="1" applyFont="1" applyFill="1" applyBorder="1" applyAlignment="1" applyProtection="1">
      <alignment horizontal="center"/>
      <protection locked="0"/>
    </xf>
    <xf numFmtId="0" fontId="9" fillId="0" borderId="29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Fill="1" applyBorder="1" applyAlignment="1" applyProtection="1">
      <alignment/>
      <protection locked="0"/>
    </xf>
    <xf numFmtId="4" fontId="9" fillId="0" borderId="32" xfId="0" applyNumberFormat="1" applyFont="1" applyFill="1" applyBorder="1" applyAlignment="1" applyProtection="1">
      <alignment/>
      <protection locked="0"/>
    </xf>
    <xf numFmtId="4" fontId="9" fillId="0" borderId="33" xfId="0" applyNumberFormat="1" applyFont="1" applyFill="1" applyBorder="1" applyAlignment="1" applyProtection="1">
      <alignment/>
      <protection locked="0"/>
    </xf>
    <xf numFmtId="4" fontId="10" fillId="0" borderId="34" xfId="0" applyNumberFormat="1" applyFont="1" applyFill="1" applyBorder="1" applyAlignment="1" applyProtection="1">
      <alignment/>
      <protection locked="0"/>
    </xf>
    <xf numFmtId="0" fontId="4" fillId="0" borderId="29" xfId="0" applyNumberFormat="1" applyFont="1" applyFill="1" applyBorder="1" applyAlignment="1" applyProtection="1">
      <alignment/>
      <protection locked="0"/>
    </xf>
    <xf numFmtId="4" fontId="9" fillId="0" borderId="34" xfId="0" applyNumberFormat="1" applyFont="1" applyFill="1" applyBorder="1" applyAlignment="1" applyProtection="1">
      <alignment/>
      <protection locked="0"/>
    </xf>
    <xf numFmtId="0" fontId="9" fillId="0" borderId="35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29" xfId="0" applyNumberFormat="1" applyFont="1" applyFill="1" applyBorder="1" applyAlignment="1" applyProtection="1">
      <alignment horizontal="right"/>
      <protection locked="0"/>
    </xf>
    <xf numFmtId="4" fontId="9" fillId="0" borderId="15" xfId="0" applyNumberFormat="1" applyFont="1" applyFill="1" applyBorder="1" applyAlignment="1" applyProtection="1">
      <alignment horizontal="right"/>
      <protection locked="0"/>
    </xf>
    <xf numFmtId="4" fontId="9" fillId="0" borderId="33" xfId="0" applyNumberFormat="1" applyFont="1" applyFill="1" applyBorder="1" applyAlignment="1" applyProtection="1">
      <alignment horizontal="right"/>
      <protection locked="0"/>
    </xf>
    <xf numFmtId="4" fontId="9" fillId="0" borderId="10" xfId="0" applyNumberFormat="1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/>
      <protection locked="0"/>
    </xf>
    <xf numFmtId="4" fontId="10" fillId="0" borderId="1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10" fillId="0" borderId="16" xfId="0" applyNumberFormat="1" applyFont="1" applyFill="1" applyBorder="1" applyAlignment="1" applyProtection="1">
      <alignment/>
      <protection locked="0"/>
    </xf>
    <xf numFmtId="4" fontId="10" fillId="0" borderId="11" xfId="0" applyNumberFormat="1" applyFont="1" applyFill="1" applyBorder="1" applyAlignment="1" applyProtection="1">
      <alignment/>
      <protection locked="0"/>
    </xf>
    <xf numFmtId="4" fontId="10" fillId="0" borderId="35" xfId="0" applyNumberFormat="1" applyFont="1" applyFill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37" xfId="0" applyNumberFormat="1" applyFont="1" applyFill="1" applyBorder="1" applyAlignment="1" applyProtection="1">
      <alignment/>
      <protection locked="0"/>
    </xf>
    <xf numFmtId="4" fontId="9" fillId="0" borderId="38" xfId="0" applyNumberFormat="1" applyFont="1" applyFill="1" applyBorder="1" applyAlignment="1" applyProtection="1">
      <alignment/>
      <protection locked="0"/>
    </xf>
    <xf numFmtId="4" fontId="11" fillId="0" borderId="12" xfId="0" applyNumberFormat="1" applyFont="1" applyFill="1" applyBorder="1" applyAlignment="1" applyProtection="1">
      <alignment/>
      <protection locked="0"/>
    </xf>
    <xf numFmtId="4" fontId="9" fillId="0" borderId="11" xfId="0" applyNumberFormat="1" applyFont="1" applyFill="1" applyBorder="1" applyAlignment="1" applyProtection="1">
      <alignment/>
      <protection locked="0"/>
    </xf>
    <xf numFmtId="4" fontId="9" fillId="0" borderId="18" xfId="0" applyNumberFormat="1" applyFont="1" applyFill="1" applyBorder="1" applyAlignment="1" applyProtection="1">
      <alignment horizontal="center"/>
      <protection locked="0"/>
    </xf>
    <xf numFmtId="4" fontId="9" fillId="0" borderId="19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Fill="1" applyBorder="1" applyAlignment="1" applyProtection="1">
      <alignment horizontal="center"/>
      <protection locked="0"/>
    </xf>
    <xf numFmtId="4" fontId="9" fillId="0" borderId="20" xfId="0" applyNumberFormat="1" applyFont="1" applyFill="1" applyBorder="1" applyAlignment="1" applyProtection="1">
      <alignment horizontal="center"/>
      <protection locked="0"/>
    </xf>
    <xf numFmtId="4" fontId="9" fillId="0" borderId="21" xfId="0" applyNumberFormat="1" applyFont="1" applyFill="1" applyBorder="1" applyAlignment="1" applyProtection="1">
      <alignment/>
      <protection locked="0"/>
    </xf>
    <xf numFmtId="4" fontId="9" fillId="0" borderId="31" xfId="0" applyNumberFormat="1" applyFont="1" applyFill="1" applyBorder="1" applyAlignment="1" applyProtection="1">
      <alignment horizontal="center"/>
      <protection locked="0"/>
    </xf>
    <xf numFmtId="4" fontId="4" fillId="0" borderId="29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29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4" fontId="9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4" fontId="4" fillId="0" borderId="40" xfId="0" applyNumberFormat="1" applyFont="1" applyFill="1" applyBorder="1" applyAlignment="1" applyProtection="1">
      <alignment/>
      <protection locked="0"/>
    </xf>
    <xf numFmtId="0" fontId="4" fillId="0" borderId="39" xfId="0" applyNumberFormat="1" applyFont="1" applyFill="1" applyBorder="1" applyAlignment="1" applyProtection="1">
      <alignment/>
      <protection locked="0"/>
    </xf>
    <xf numFmtId="0" fontId="9" fillId="0" borderId="37" xfId="0" applyNumberFormat="1" applyFont="1" applyFill="1" applyBorder="1" applyAlignment="1" applyProtection="1">
      <alignment horizontal="centerContinuous"/>
      <protection locked="0"/>
    </xf>
    <xf numFmtId="4" fontId="4" fillId="0" borderId="0" xfId="0" applyNumberFormat="1" applyFont="1" applyAlignment="1">
      <alignment/>
    </xf>
    <xf numFmtId="0" fontId="9" fillId="0" borderId="41" xfId="0" applyNumberFormat="1" applyFont="1" applyFill="1" applyBorder="1" applyAlignment="1" applyProtection="1">
      <alignment/>
      <protection locked="0"/>
    </xf>
    <xf numFmtId="0" fontId="4" fillId="0" borderId="42" xfId="0" applyNumberFormat="1" applyFont="1" applyFill="1" applyBorder="1" applyAlignment="1" applyProtection="1">
      <alignment/>
      <protection locked="0"/>
    </xf>
    <xf numFmtId="0" fontId="9" fillId="0" borderId="42" xfId="0" applyNumberFormat="1" applyFont="1" applyFill="1" applyBorder="1" applyAlignment="1" applyProtection="1">
      <alignment/>
      <protection locked="0"/>
    </xf>
    <xf numFmtId="0" fontId="9" fillId="0" borderId="42" xfId="0" applyNumberFormat="1" applyFont="1" applyFill="1" applyBorder="1" applyAlignment="1" applyProtection="1">
      <alignment horizontal="center"/>
      <protection locked="0"/>
    </xf>
    <xf numFmtId="0" fontId="9" fillId="0" borderId="43" xfId="0" applyNumberFormat="1" applyFont="1" applyFill="1" applyBorder="1" applyAlignment="1" applyProtection="1">
      <alignment horizontal="center"/>
      <protection locked="0"/>
    </xf>
    <xf numFmtId="0" fontId="9" fillId="0" borderId="44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PageLayoutView="0" workbookViewId="0" topLeftCell="A32">
      <selection activeCell="E49" sqref="E49"/>
    </sheetView>
  </sheetViews>
  <sheetFormatPr defaultColWidth="9.140625" defaultRowHeight="12.75"/>
  <cols>
    <col min="1" max="1" width="2.28125" style="1" customWidth="1"/>
    <col min="2" max="2" width="23.8515625" style="1" customWidth="1"/>
    <col min="3" max="3" width="9.57421875" style="1" customWidth="1"/>
    <col min="4" max="4" width="0" style="1" hidden="1" customWidth="1"/>
    <col min="5" max="5" width="10.140625" style="1" customWidth="1"/>
    <col min="6" max="6" width="0" style="1" hidden="1" customWidth="1"/>
    <col min="7" max="7" width="11.28125" style="1" customWidth="1"/>
    <col min="8" max="8" width="0" style="1" hidden="1" customWidth="1"/>
    <col min="9" max="9" width="9.57421875" style="1" customWidth="1"/>
    <col min="10" max="10" width="0" style="1" hidden="1" customWidth="1"/>
    <col min="11" max="11" width="10.57421875" style="1" customWidth="1"/>
    <col min="12" max="12" width="0" style="1" hidden="1" customWidth="1"/>
    <col min="13" max="13" width="12.421875" style="1" customWidth="1"/>
    <col min="14" max="14" width="1.1484375" style="1" customWidth="1"/>
    <col min="15" max="15" width="2.00390625" style="1" customWidth="1"/>
    <col min="16" max="17" width="9.140625" style="84" customWidth="1"/>
    <col min="18" max="18" width="10.28125" style="1" customWidth="1"/>
    <col min="19" max="19" width="14.28125" style="1" customWidth="1"/>
    <col min="20" max="20" width="2.421875" style="1" customWidth="1"/>
    <col min="21" max="21" width="16.8515625" style="1" customWidth="1"/>
    <col min="22" max="16384" width="9.140625" style="84" customWidth="1"/>
  </cols>
  <sheetData>
    <row r="1" spans="1:21" s="3" customFormat="1" ht="18.75" customHeight="1">
      <c r="A1" s="34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45"/>
    </row>
    <row r="2" spans="1:21" s="2" customFormat="1" ht="12.75">
      <c r="A2" s="35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6"/>
    </row>
    <row r="3" spans="1:21" s="4" customFormat="1" ht="12.75">
      <c r="A3" s="36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47"/>
    </row>
    <row r="4" spans="1:21" ht="10.5" customHeight="1">
      <c r="A4" s="37" t="s">
        <v>3</v>
      </c>
      <c r="B4" s="10"/>
      <c r="C4" s="94" t="s">
        <v>4</v>
      </c>
      <c r="D4" s="94"/>
      <c r="E4" s="94"/>
      <c r="F4" s="94"/>
      <c r="G4" s="94"/>
      <c r="H4" s="11"/>
      <c r="I4" s="94" t="s">
        <v>5</v>
      </c>
      <c r="J4" s="94"/>
      <c r="K4" s="94"/>
      <c r="L4" s="94"/>
      <c r="M4" s="94"/>
      <c r="N4" s="11"/>
      <c r="O4" s="10"/>
      <c r="P4" s="31" t="s">
        <v>6</v>
      </c>
      <c r="Q4" s="11"/>
      <c r="R4" s="11"/>
      <c r="S4" s="23" t="s">
        <v>7</v>
      </c>
      <c r="T4" s="24"/>
      <c r="U4" s="48" t="s">
        <v>8</v>
      </c>
    </row>
    <row r="5" spans="1:21" ht="10.5" customHeight="1">
      <c r="A5" s="38" t="s">
        <v>9</v>
      </c>
      <c r="B5" s="12"/>
      <c r="C5" s="13" t="s">
        <v>10</v>
      </c>
      <c r="D5" s="14"/>
      <c r="E5" s="13" t="s">
        <v>11</v>
      </c>
      <c r="F5" s="14"/>
      <c r="G5" s="13" t="s">
        <v>12</v>
      </c>
      <c r="H5" s="14"/>
      <c r="I5" s="13" t="s">
        <v>10</v>
      </c>
      <c r="J5" s="14"/>
      <c r="K5" s="13" t="s">
        <v>11</v>
      </c>
      <c r="L5" s="14"/>
      <c r="M5" s="13" t="s">
        <v>12</v>
      </c>
      <c r="N5" s="14"/>
      <c r="O5" s="15"/>
      <c r="P5" s="14"/>
      <c r="Q5" s="14"/>
      <c r="R5" s="14"/>
      <c r="S5" s="25" t="s">
        <v>13</v>
      </c>
      <c r="T5" s="26"/>
      <c r="U5" s="49" t="s">
        <v>14</v>
      </c>
    </row>
    <row r="6" spans="1:21" ht="10.5" customHeight="1">
      <c r="A6" s="39" t="s">
        <v>15</v>
      </c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 t="s">
        <v>16</v>
      </c>
      <c r="P6" s="14"/>
      <c r="Q6" s="14"/>
      <c r="R6" s="14"/>
      <c r="S6" s="14"/>
      <c r="T6" s="14"/>
      <c r="U6" s="50"/>
    </row>
    <row r="7" spans="1:21" ht="10.5" customHeight="1">
      <c r="A7" s="39"/>
      <c r="B7" s="14" t="s">
        <v>17</v>
      </c>
      <c r="C7" s="16">
        <v>52030.62</v>
      </c>
      <c r="D7" s="16"/>
      <c r="E7" s="16">
        <v>35113.77</v>
      </c>
      <c r="F7" s="16"/>
      <c r="G7" s="16">
        <f>SUM(C7-E7)</f>
        <v>16916.850000000006</v>
      </c>
      <c r="H7" s="16"/>
      <c r="I7" s="16">
        <v>52030.62</v>
      </c>
      <c r="J7" s="16"/>
      <c r="K7" s="16">
        <v>28870.1</v>
      </c>
      <c r="L7" s="16"/>
      <c r="M7" s="16">
        <f>SUM(I7-K7)</f>
        <v>23160.520000000004</v>
      </c>
      <c r="N7" s="16"/>
      <c r="O7" s="62" t="s">
        <v>18</v>
      </c>
      <c r="P7" s="63" t="s">
        <v>19</v>
      </c>
      <c r="Q7" s="16"/>
      <c r="R7" s="16"/>
      <c r="S7" s="16"/>
      <c r="T7" s="16"/>
      <c r="U7" s="51"/>
    </row>
    <row r="8" spans="1:21" ht="10.5" customHeight="1">
      <c r="A8" s="39"/>
      <c r="B8" s="14" t="s">
        <v>20</v>
      </c>
      <c r="C8" s="17">
        <v>15928.36</v>
      </c>
      <c r="D8" s="16"/>
      <c r="E8" s="17">
        <v>15927.95</v>
      </c>
      <c r="F8" s="16"/>
      <c r="G8" s="17">
        <f>SUM(C8-E8)</f>
        <v>0.4099999999998545</v>
      </c>
      <c r="H8" s="16"/>
      <c r="I8" s="17">
        <v>14414.94</v>
      </c>
      <c r="J8" s="16"/>
      <c r="K8" s="17">
        <v>14414.64</v>
      </c>
      <c r="L8" s="16"/>
      <c r="M8" s="17">
        <f>SUM(I8-K8)</f>
        <v>0.3000000000010914</v>
      </c>
      <c r="N8" s="16"/>
      <c r="O8" s="64"/>
      <c r="P8" s="16" t="s">
        <v>21</v>
      </c>
      <c r="Q8" s="16"/>
      <c r="R8" s="16"/>
      <c r="S8" s="16">
        <v>146735</v>
      </c>
      <c r="T8" s="16"/>
      <c r="U8" s="51">
        <v>146735</v>
      </c>
    </row>
    <row r="9" spans="1:21" ht="10.5" customHeight="1">
      <c r="A9" s="39" t="s">
        <v>22</v>
      </c>
      <c r="B9" s="15"/>
      <c r="C9" s="16">
        <f>SUM(C7:C8)</f>
        <v>67958.98000000001</v>
      </c>
      <c r="D9" s="16"/>
      <c r="E9" s="16">
        <f>SUM(E7:E8)</f>
        <v>51041.72</v>
      </c>
      <c r="F9" s="16"/>
      <c r="G9" s="18">
        <f>SUM(G7:G8)</f>
        <v>16917.260000000006</v>
      </c>
      <c r="H9" s="16"/>
      <c r="I9" s="16">
        <f>SUM(I7:I8)</f>
        <v>66445.56</v>
      </c>
      <c r="J9" s="16"/>
      <c r="K9" s="16">
        <f>SUM(K7:K8)</f>
        <v>43284.74</v>
      </c>
      <c r="L9" s="16"/>
      <c r="M9" s="18">
        <f>SUM(M7:M8)</f>
        <v>23160.820000000007</v>
      </c>
      <c r="N9" s="16"/>
      <c r="O9" s="62" t="s">
        <v>23</v>
      </c>
      <c r="P9" s="63" t="s">
        <v>24</v>
      </c>
      <c r="Q9" s="16"/>
      <c r="R9" s="16"/>
      <c r="S9" s="16"/>
      <c r="T9" s="16"/>
      <c r="U9" s="51"/>
    </row>
    <row r="10" spans="1:21" ht="10.5" customHeight="1">
      <c r="A10" s="39" t="s">
        <v>25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64"/>
      <c r="P10" s="16" t="s">
        <v>26</v>
      </c>
      <c r="Q10" s="16"/>
      <c r="R10" s="16"/>
      <c r="S10" s="16">
        <v>26094.34</v>
      </c>
      <c r="T10" s="16"/>
      <c r="U10" s="51">
        <v>24370.18</v>
      </c>
    </row>
    <row r="11" spans="1:21" ht="10.5" customHeight="1">
      <c r="A11" s="39"/>
      <c r="B11" s="14" t="s">
        <v>27</v>
      </c>
      <c r="C11" s="16"/>
      <c r="D11" s="16"/>
      <c r="E11" s="16"/>
      <c r="F11" s="16"/>
      <c r="G11" s="18">
        <v>70.43</v>
      </c>
      <c r="H11" s="16"/>
      <c r="I11" s="16"/>
      <c r="J11" s="16"/>
      <c r="K11" s="16"/>
      <c r="L11" s="16"/>
      <c r="M11" s="18">
        <v>70.43</v>
      </c>
      <c r="N11" s="16"/>
      <c r="O11" s="64"/>
      <c r="P11" s="16" t="s">
        <v>28</v>
      </c>
      <c r="Q11" s="16"/>
      <c r="R11" s="16"/>
      <c r="S11" s="16">
        <v>24147.4</v>
      </c>
      <c r="T11" s="16"/>
      <c r="U11" s="51">
        <v>24147.4</v>
      </c>
    </row>
    <row r="12" spans="1:21" ht="10.5" customHeight="1">
      <c r="A12" s="38" t="s">
        <v>29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4"/>
      <c r="P12" s="16" t="s">
        <v>30</v>
      </c>
      <c r="Q12" s="16"/>
      <c r="R12" s="16"/>
      <c r="S12" s="17">
        <v>77475.72</v>
      </c>
      <c r="T12" s="16"/>
      <c r="U12" s="52">
        <v>74716.76</v>
      </c>
    </row>
    <row r="13" spans="1:21" ht="10.5" customHeight="1">
      <c r="A13" s="40" t="s">
        <v>18</v>
      </c>
      <c r="B13" s="14" t="s">
        <v>31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64" t="s">
        <v>32</v>
      </c>
      <c r="P13" s="16"/>
      <c r="Q13" s="16"/>
      <c r="R13" s="16"/>
      <c r="S13" s="19">
        <f>SUM(S8:S12)</f>
        <v>274452.45999999996</v>
      </c>
      <c r="T13" s="16"/>
      <c r="U13" s="53">
        <f>SUM(U8:U12)</f>
        <v>269969.33999999997</v>
      </c>
    </row>
    <row r="14" spans="1:21" ht="10.5" customHeight="1">
      <c r="A14" s="40"/>
      <c r="B14" s="14" t="s">
        <v>33</v>
      </c>
      <c r="C14" s="16"/>
      <c r="D14" s="16"/>
      <c r="E14" s="16"/>
      <c r="F14" s="16"/>
      <c r="G14" s="16">
        <v>170036.6</v>
      </c>
      <c r="H14" s="16"/>
      <c r="I14" s="16"/>
      <c r="J14" s="16"/>
      <c r="K14" s="16"/>
      <c r="L14" s="16"/>
      <c r="M14" s="16">
        <v>148397.72</v>
      </c>
      <c r="N14" s="16"/>
      <c r="O14" s="65"/>
      <c r="P14" s="16"/>
      <c r="Q14" s="16"/>
      <c r="R14" s="16"/>
      <c r="S14" s="16"/>
      <c r="T14" s="16"/>
      <c r="U14" s="51"/>
    </row>
    <row r="15" spans="1:21" ht="10.5" customHeight="1">
      <c r="A15" s="40" t="s">
        <v>34</v>
      </c>
      <c r="B15" s="14" t="s">
        <v>35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64"/>
      <c r="P15" s="16"/>
      <c r="Q15" s="16"/>
      <c r="R15" s="16"/>
      <c r="S15" s="16"/>
      <c r="T15" s="16"/>
      <c r="U15" s="51"/>
    </row>
    <row r="16" spans="1:21" ht="10.5" customHeight="1">
      <c r="A16" s="40"/>
      <c r="B16" s="27" t="s">
        <v>36</v>
      </c>
      <c r="C16" s="16"/>
      <c r="D16" s="16"/>
      <c r="E16" s="16">
        <v>185089.67</v>
      </c>
      <c r="F16" s="16"/>
      <c r="G16" s="16"/>
      <c r="H16" s="16"/>
      <c r="I16" s="16"/>
      <c r="J16" s="16"/>
      <c r="K16" s="16">
        <v>154333.22</v>
      </c>
      <c r="L16" s="16"/>
      <c r="M16" s="16"/>
      <c r="N16" s="16"/>
      <c r="O16" s="64"/>
      <c r="P16" s="16"/>
      <c r="Q16" s="16"/>
      <c r="R16" s="16"/>
      <c r="S16" s="16"/>
      <c r="T16" s="16"/>
      <c r="U16" s="51"/>
    </row>
    <row r="17" spans="1:21" ht="12.75">
      <c r="A17" s="41"/>
      <c r="B17" s="1" t="s">
        <v>37</v>
      </c>
      <c r="C17" s="16"/>
      <c r="D17" s="16"/>
      <c r="E17" s="63">
        <v>10759.39</v>
      </c>
      <c r="F17" s="16"/>
      <c r="G17" s="16">
        <f>E16-E17</f>
        <v>174330.28000000003</v>
      </c>
      <c r="H17" s="16"/>
      <c r="I17" s="16"/>
      <c r="J17" s="16"/>
      <c r="K17" s="16">
        <v>4772.29</v>
      </c>
      <c r="L17" s="16"/>
      <c r="M17" s="16">
        <f>K16-K17</f>
        <v>149560.93</v>
      </c>
      <c r="N17" s="66"/>
      <c r="O17" s="67"/>
      <c r="P17" s="16"/>
      <c r="Q17" s="16"/>
      <c r="R17" s="16"/>
      <c r="S17" s="16"/>
      <c r="T17" s="16"/>
      <c r="U17" s="51"/>
    </row>
    <row r="18" spans="1:21" ht="10.5" customHeight="1">
      <c r="A18" s="40"/>
      <c r="B18" s="27" t="s">
        <v>38</v>
      </c>
      <c r="C18" s="16"/>
      <c r="D18" s="16"/>
      <c r="E18" s="16"/>
      <c r="F18" s="16"/>
      <c r="G18" s="16">
        <v>1400</v>
      </c>
      <c r="H18" s="16"/>
      <c r="I18" s="16"/>
      <c r="J18" s="16"/>
      <c r="K18" s="16"/>
      <c r="L18" s="16"/>
      <c r="M18" s="16">
        <v>0</v>
      </c>
      <c r="N18" s="16"/>
      <c r="O18" s="5"/>
      <c r="P18" s="90"/>
      <c r="Q18" s="90"/>
      <c r="U18" s="93"/>
    </row>
    <row r="19" spans="1:21" ht="10.5" customHeight="1">
      <c r="A19" s="40"/>
      <c r="B19" s="27" t="s">
        <v>41</v>
      </c>
      <c r="C19" s="16"/>
      <c r="D19" s="16"/>
      <c r="E19" s="16"/>
      <c r="F19" s="16"/>
      <c r="G19" s="16">
        <v>122407.9</v>
      </c>
      <c r="H19" s="16"/>
      <c r="I19" s="16"/>
      <c r="J19" s="16"/>
      <c r="K19" s="16"/>
      <c r="L19" s="16"/>
      <c r="M19" s="16">
        <v>136004.09</v>
      </c>
      <c r="N19" s="16"/>
      <c r="O19" s="65" t="s">
        <v>39</v>
      </c>
      <c r="P19" s="16" t="s">
        <v>40</v>
      </c>
      <c r="Q19" s="16"/>
      <c r="R19" s="16"/>
      <c r="S19" s="16"/>
      <c r="T19" s="16"/>
      <c r="U19" s="51"/>
    </row>
    <row r="20" spans="1:22" ht="14.25" customHeight="1">
      <c r="A20" s="40"/>
      <c r="B20" s="27" t="s">
        <v>93</v>
      </c>
      <c r="C20" s="16"/>
      <c r="D20" s="16"/>
      <c r="E20" s="16" t="s">
        <v>44</v>
      </c>
      <c r="F20" s="16"/>
      <c r="G20" s="17">
        <v>11270.08</v>
      </c>
      <c r="H20" s="16"/>
      <c r="I20" s="16"/>
      <c r="J20" s="16"/>
      <c r="K20" s="16" t="s">
        <v>44</v>
      </c>
      <c r="L20" s="16"/>
      <c r="M20" s="17">
        <f>11268.77+290.28</f>
        <v>11559.050000000001</v>
      </c>
      <c r="N20" s="16"/>
      <c r="O20" s="62" t="s">
        <v>42</v>
      </c>
      <c r="P20" s="16" t="s">
        <v>43</v>
      </c>
      <c r="Q20" s="16"/>
      <c r="R20" s="16"/>
      <c r="S20" s="58">
        <v>40065.27</v>
      </c>
      <c r="T20" s="58"/>
      <c r="U20" s="59">
        <v>29449.75</v>
      </c>
      <c r="V20" s="66"/>
    </row>
    <row r="21" spans="1:21" ht="10.5" customHeight="1">
      <c r="A21" s="40"/>
      <c r="B21" s="14"/>
      <c r="C21" s="16"/>
      <c r="D21" s="16"/>
      <c r="E21" s="16"/>
      <c r="F21" s="16"/>
      <c r="G21" s="16">
        <f>G17+G18+G19+G20</f>
        <v>309408.26000000007</v>
      </c>
      <c r="H21" s="16"/>
      <c r="I21" s="16"/>
      <c r="J21" s="16"/>
      <c r="K21" s="16"/>
      <c r="L21" s="16"/>
      <c r="M21" s="16">
        <f>SUM(M16:M20)</f>
        <v>297124.07</v>
      </c>
      <c r="N21" s="16"/>
      <c r="O21" s="64"/>
      <c r="P21" s="16" t="s">
        <v>46</v>
      </c>
      <c r="Q21" s="16"/>
      <c r="R21" s="16"/>
      <c r="S21" s="58">
        <v>152319.18</v>
      </c>
      <c r="T21" s="58"/>
      <c r="U21" s="59">
        <v>161298.7</v>
      </c>
    </row>
    <row r="22" spans="1:21" ht="10.5" customHeight="1">
      <c r="A22" s="40" t="s">
        <v>23</v>
      </c>
      <c r="B22" s="14" t="s">
        <v>45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4"/>
      <c r="P22" s="16" t="s">
        <v>48</v>
      </c>
      <c r="Q22" s="16"/>
      <c r="R22" s="16"/>
      <c r="S22" s="58">
        <v>2591.34</v>
      </c>
      <c r="T22" s="58"/>
      <c r="U22" s="59">
        <v>0</v>
      </c>
    </row>
    <row r="23" spans="1:22" ht="10.5" customHeight="1">
      <c r="A23" s="39"/>
      <c r="B23" s="14" t="s">
        <v>47</v>
      </c>
      <c r="C23" s="16"/>
      <c r="D23" s="16"/>
      <c r="E23" s="16"/>
      <c r="F23" s="16"/>
      <c r="G23" s="16">
        <v>16301.66</v>
      </c>
      <c r="H23" s="16"/>
      <c r="I23" s="16"/>
      <c r="J23" s="16"/>
      <c r="K23" s="16"/>
      <c r="L23" s="16"/>
      <c r="M23" s="16">
        <v>1458.16</v>
      </c>
      <c r="N23" s="16"/>
      <c r="O23" s="64"/>
      <c r="P23" s="16" t="s">
        <v>50</v>
      </c>
      <c r="Q23" s="16"/>
      <c r="R23" s="16"/>
      <c r="S23" s="58">
        <v>22774.67</v>
      </c>
      <c r="T23" s="58"/>
      <c r="U23" s="59">
        <v>21029.57</v>
      </c>
      <c r="V23" s="95"/>
    </row>
    <row r="24" spans="1:21" ht="10.5" customHeight="1">
      <c r="A24" s="39"/>
      <c r="B24" s="14" t="s">
        <v>49</v>
      </c>
      <c r="C24" s="16"/>
      <c r="D24" s="16"/>
      <c r="E24" s="16"/>
      <c r="F24" s="16"/>
      <c r="G24" s="16">
        <v>10372.07</v>
      </c>
      <c r="H24" s="16"/>
      <c r="I24" s="16"/>
      <c r="J24" s="16"/>
      <c r="K24" s="16"/>
      <c r="L24" s="16"/>
      <c r="M24" s="16">
        <v>12267.64</v>
      </c>
      <c r="N24" s="16"/>
      <c r="O24" s="64"/>
      <c r="P24" s="16" t="s">
        <v>51</v>
      </c>
      <c r="Q24" s="16"/>
      <c r="R24" s="16"/>
      <c r="S24" s="58">
        <v>903.36</v>
      </c>
      <c r="T24" s="58"/>
      <c r="U24" s="91">
        <v>731.48</v>
      </c>
    </row>
    <row r="25" spans="1:21" ht="10.5" customHeight="1">
      <c r="A25" s="39"/>
      <c r="B25" s="14"/>
      <c r="C25" s="16"/>
      <c r="D25" s="16"/>
      <c r="E25" s="16"/>
      <c r="F25" s="16"/>
      <c r="G25" s="17">
        <f>SUM(G23:G24)</f>
        <v>26673.73</v>
      </c>
      <c r="H25" s="16"/>
      <c r="I25" s="16"/>
      <c r="J25" s="16"/>
      <c r="K25" s="16"/>
      <c r="L25" s="16"/>
      <c r="M25" s="17">
        <f>SUM(M23:M24)</f>
        <v>13725.8</v>
      </c>
      <c r="N25" s="16"/>
      <c r="O25" s="64"/>
      <c r="P25" s="84" t="s">
        <v>92</v>
      </c>
      <c r="S25" s="66">
        <v>30000</v>
      </c>
      <c r="T25" s="66"/>
      <c r="U25" s="92">
        <v>0</v>
      </c>
    </row>
    <row r="26" spans="1:21" ht="12.75">
      <c r="A26" s="39" t="s">
        <v>52</v>
      </c>
      <c r="B26" s="15"/>
      <c r="C26" s="16"/>
      <c r="D26" s="16"/>
      <c r="E26" s="16"/>
      <c r="F26" s="16"/>
      <c r="G26" s="18">
        <f>SUM(G14+G21+G25)</f>
        <v>506118.5900000001</v>
      </c>
      <c r="H26" s="16"/>
      <c r="I26" s="16"/>
      <c r="J26" s="16"/>
      <c r="K26" s="16"/>
      <c r="L26" s="16"/>
      <c r="M26" s="18">
        <f>SUM(M14+M21+M25)</f>
        <v>459247.59</v>
      </c>
      <c r="N26" s="16"/>
      <c r="O26" s="64" t="s">
        <v>53</v>
      </c>
      <c r="P26" s="16"/>
      <c r="Q26" s="16"/>
      <c r="R26" s="16"/>
      <c r="S26" s="60">
        <f>SUM(S20:S25)</f>
        <v>248653.81999999995</v>
      </c>
      <c r="T26" s="58"/>
      <c r="U26" s="61">
        <f>SUM(U20:U25)</f>
        <v>212509.50000000003</v>
      </c>
    </row>
    <row r="27" spans="1:21" s="2" customFormat="1" ht="13.5" customHeight="1">
      <c r="A27" s="42" t="s">
        <v>54</v>
      </c>
      <c r="B27" s="20"/>
      <c r="C27" s="21"/>
      <c r="D27" s="21"/>
      <c r="E27" s="21"/>
      <c r="F27" s="21"/>
      <c r="G27" s="21">
        <f>SUM(G9+G11+G26)</f>
        <v>523106.2800000001</v>
      </c>
      <c r="H27" s="21"/>
      <c r="I27" s="21"/>
      <c r="J27" s="21"/>
      <c r="K27" s="21"/>
      <c r="L27" s="21"/>
      <c r="M27" s="21">
        <f>SUM(M9+M11+M26)</f>
        <v>482478.84</v>
      </c>
      <c r="N27" s="21"/>
      <c r="O27" s="68" t="s">
        <v>55</v>
      </c>
      <c r="P27" s="21"/>
      <c r="Q27" s="21"/>
      <c r="R27" s="21"/>
      <c r="S27" s="21">
        <f>SUM(S13+S16+S26)</f>
        <v>523106.2799999999</v>
      </c>
      <c r="T27" s="21"/>
      <c r="U27" s="54">
        <f>SUM(U13+U16+U26)</f>
        <v>482478.83999999997</v>
      </c>
    </row>
    <row r="28" spans="1:21" s="2" customFormat="1" ht="14.25" customHeight="1">
      <c r="A28" s="43" t="s">
        <v>56</v>
      </c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69" t="s">
        <v>57</v>
      </c>
      <c r="P28" s="22"/>
      <c r="Q28" s="22"/>
      <c r="R28" s="22"/>
      <c r="S28" s="22"/>
      <c r="T28" s="22"/>
      <c r="U28" s="70"/>
    </row>
    <row r="29" spans="1:21" ht="10.5" customHeight="1">
      <c r="A29" s="44">
        <v>1</v>
      </c>
      <c r="B29" s="11" t="s">
        <v>58</v>
      </c>
      <c r="C29" s="29"/>
      <c r="D29" s="71" t="s">
        <v>59</v>
      </c>
      <c r="E29" s="71" t="s">
        <v>60</v>
      </c>
      <c r="F29" s="72"/>
      <c r="G29" s="73"/>
      <c r="H29" s="73"/>
      <c r="I29" s="74"/>
      <c r="J29" s="29"/>
      <c r="K29" s="71" t="s">
        <v>61</v>
      </c>
      <c r="L29" s="72"/>
      <c r="M29" s="72"/>
      <c r="N29" s="72"/>
      <c r="O29" s="75"/>
      <c r="P29" s="29"/>
      <c r="Q29" s="29"/>
      <c r="R29" s="29"/>
      <c r="S29" s="76" t="s">
        <v>7</v>
      </c>
      <c r="T29" s="77"/>
      <c r="U29" s="78" t="s">
        <v>8</v>
      </c>
    </row>
    <row r="30" spans="1:21" ht="10.5" customHeight="1">
      <c r="A30" s="39"/>
      <c r="B30" s="14" t="s">
        <v>62</v>
      </c>
      <c r="C30" s="16"/>
      <c r="D30" s="16"/>
      <c r="E30" s="16"/>
      <c r="F30" s="16"/>
      <c r="G30" s="16">
        <v>1202011.51</v>
      </c>
      <c r="H30" s="16"/>
      <c r="I30" s="16"/>
      <c r="J30" s="16"/>
      <c r="K30" s="16"/>
      <c r="L30" s="16"/>
      <c r="M30" s="16">
        <v>1246137.69</v>
      </c>
      <c r="N30" s="16"/>
      <c r="O30" s="64"/>
      <c r="P30" s="16"/>
      <c r="Q30" s="16"/>
      <c r="R30" s="16"/>
      <c r="S30" s="79" t="s">
        <v>13</v>
      </c>
      <c r="T30" s="80"/>
      <c r="U30" s="81" t="s">
        <v>14</v>
      </c>
    </row>
    <row r="31" spans="1:21" ht="10.5" customHeight="1">
      <c r="A31" s="39"/>
      <c r="B31" s="14" t="s">
        <v>63</v>
      </c>
      <c r="C31" s="16"/>
      <c r="D31" s="16"/>
      <c r="E31" s="16"/>
      <c r="F31" s="16"/>
      <c r="G31" s="17">
        <v>1035344.85</v>
      </c>
      <c r="H31" s="16"/>
      <c r="I31" s="16"/>
      <c r="J31" s="16"/>
      <c r="K31" s="16"/>
      <c r="L31" s="16"/>
      <c r="M31" s="17">
        <v>1070278.42</v>
      </c>
      <c r="N31" s="16"/>
      <c r="O31" s="64"/>
      <c r="P31" s="16" t="s">
        <v>64</v>
      </c>
      <c r="Q31" s="16"/>
      <c r="R31" s="16"/>
      <c r="S31" s="16">
        <f>G43</f>
        <v>51623.84000000003</v>
      </c>
      <c r="T31" s="16"/>
      <c r="U31" s="51">
        <f>SUM(M43)</f>
        <v>59416.96000000004</v>
      </c>
    </row>
    <row r="32" spans="1:21" ht="10.5" customHeight="1">
      <c r="A32" s="39"/>
      <c r="B32" s="14" t="s">
        <v>65</v>
      </c>
      <c r="C32" s="16"/>
      <c r="D32" s="16"/>
      <c r="E32" s="16"/>
      <c r="F32" s="16"/>
      <c r="G32" s="16">
        <f>SUM(G30-G31)</f>
        <v>166666.66000000003</v>
      </c>
      <c r="H32" s="16"/>
      <c r="I32" s="16"/>
      <c r="J32" s="16"/>
      <c r="K32" s="16"/>
      <c r="L32" s="16"/>
      <c r="M32" s="16">
        <f>SUM(M30-M31)</f>
        <v>175859.27000000002</v>
      </c>
      <c r="N32" s="16"/>
      <c r="O32" s="64"/>
      <c r="P32" s="16" t="s">
        <v>66</v>
      </c>
      <c r="Q32" s="16"/>
      <c r="R32" s="16"/>
      <c r="S32" s="16">
        <f>SUM(U42)</f>
        <v>74716.76</v>
      </c>
      <c r="T32" s="16"/>
      <c r="U32" s="51">
        <v>31758.04</v>
      </c>
    </row>
    <row r="33" spans="1:21" ht="10.5" customHeight="1">
      <c r="A33" s="39"/>
      <c r="B33" s="14" t="s">
        <v>67</v>
      </c>
      <c r="C33" s="16"/>
      <c r="D33" s="16"/>
      <c r="E33" s="16"/>
      <c r="F33" s="16"/>
      <c r="G33" s="17">
        <v>0</v>
      </c>
      <c r="H33" s="16"/>
      <c r="I33" s="16"/>
      <c r="J33" s="16"/>
      <c r="K33" s="16"/>
      <c r="L33" s="16"/>
      <c r="M33" s="17">
        <v>402.51</v>
      </c>
      <c r="N33" s="16"/>
      <c r="O33" s="64"/>
      <c r="P33" s="16"/>
      <c r="Q33" s="16"/>
      <c r="R33" s="16"/>
      <c r="S33" s="17"/>
      <c r="T33" s="16"/>
      <c r="U33" s="52"/>
    </row>
    <row r="34" spans="1:21" ht="10.5" customHeight="1">
      <c r="A34" s="39"/>
      <c r="B34" s="14" t="s">
        <v>68</v>
      </c>
      <c r="C34" s="16"/>
      <c r="D34" s="16"/>
      <c r="E34" s="16" t="s">
        <v>44</v>
      </c>
      <c r="F34" s="16"/>
      <c r="G34" s="16">
        <f>SUM(G32:G33)</f>
        <v>166666.66000000003</v>
      </c>
      <c r="H34" s="16"/>
      <c r="I34" s="16"/>
      <c r="J34" s="16"/>
      <c r="K34" s="16" t="s">
        <v>44</v>
      </c>
      <c r="L34" s="16"/>
      <c r="M34" s="16">
        <f>SUM(M32:M33)</f>
        <v>176261.78000000003</v>
      </c>
      <c r="N34" s="16"/>
      <c r="O34" s="64"/>
      <c r="P34" s="16" t="s">
        <v>69</v>
      </c>
      <c r="Q34" s="16"/>
      <c r="R34" s="16"/>
      <c r="S34" s="16">
        <f>SUM(S31:S33)</f>
        <v>126340.60000000003</v>
      </c>
      <c r="T34" s="16"/>
      <c r="U34" s="51">
        <f>SUM(U31:U33)</f>
        <v>91175.00000000004</v>
      </c>
    </row>
    <row r="35" spans="1:23" ht="10.5" customHeight="1">
      <c r="A35" s="39"/>
      <c r="B35" s="14" t="s">
        <v>70</v>
      </c>
      <c r="C35" s="16"/>
      <c r="D35" s="16"/>
      <c r="E35" s="16">
        <f>111886.75-E39</f>
        <v>99581.11</v>
      </c>
      <c r="F35" s="16"/>
      <c r="G35" s="16"/>
      <c r="H35" s="16"/>
      <c r="I35" s="16"/>
      <c r="J35" s="16"/>
      <c r="K35" s="16">
        <f>92066.37-K39</f>
        <v>81726.07999999999</v>
      </c>
      <c r="L35" s="16"/>
      <c r="M35" s="16"/>
      <c r="N35" s="16"/>
      <c r="O35" s="64"/>
      <c r="P35" s="16" t="s">
        <v>71</v>
      </c>
      <c r="Q35" s="16"/>
      <c r="R35" s="16"/>
      <c r="S35" s="16">
        <f>(51623.84+14302.15)*0.26-0.04</f>
        <v>17140.717399999998</v>
      </c>
      <c r="T35" s="16"/>
      <c r="U35" s="51">
        <v>12603.789999999999</v>
      </c>
      <c r="W35" s="95"/>
    </row>
    <row r="36" spans="1:21" ht="10.5" customHeight="1">
      <c r="A36" s="39"/>
      <c r="B36" s="14" t="s">
        <v>72</v>
      </c>
      <c r="C36" s="16"/>
      <c r="D36" s="16"/>
      <c r="E36" s="17">
        <v>3164.97</v>
      </c>
      <c r="F36" s="16"/>
      <c r="G36" s="17">
        <f>SUM(E35:E36)</f>
        <v>102746.08</v>
      </c>
      <c r="H36" s="16"/>
      <c r="I36" s="16"/>
      <c r="J36" s="16"/>
      <c r="K36" s="17">
        <v>24763.68</v>
      </c>
      <c r="L36" s="16"/>
      <c r="M36" s="17">
        <f>SUM(K35:K36)</f>
        <v>106489.75999999998</v>
      </c>
      <c r="N36" s="16"/>
      <c r="O36" s="64"/>
      <c r="P36" s="16"/>
      <c r="Q36" s="16"/>
      <c r="R36" s="16"/>
      <c r="S36" s="17"/>
      <c r="T36" s="16"/>
      <c r="U36" s="52"/>
    </row>
    <row r="37" spans="1:21" ht="10.5" customHeight="1">
      <c r="A37" s="39"/>
      <c r="B37" s="14"/>
      <c r="C37" s="16"/>
      <c r="D37" s="16"/>
      <c r="E37" s="16"/>
      <c r="F37" s="16"/>
      <c r="G37" s="16">
        <f>SUM(G34-G36)</f>
        <v>63920.58000000003</v>
      </c>
      <c r="H37" s="16"/>
      <c r="I37" s="16"/>
      <c r="J37" s="16"/>
      <c r="K37" s="16"/>
      <c r="L37" s="16"/>
      <c r="M37" s="16">
        <f>SUM(M34-M36)</f>
        <v>69772.02000000005</v>
      </c>
      <c r="N37" s="16"/>
      <c r="O37" s="64"/>
      <c r="P37" s="16" t="s">
        <v>73</v>
      </c>
      <c r="Q37" s="16"/>
      <c r="R37" s="16"/>
      <c r="S37" s="16">
        <f>SUM(S34-S35-S36)</f>
        <v>109199.88260000004</v>
      </c>
      <c r="T37" s="16"/>
      <c r="U37" s="51">
        <f>SUM(U34-U35-U36)</f>
        <v>78571.21000000005</v>
      </c>
    </row>
    <row r="38" spans="1:21" ht="10.5" customHeight="1">
      <c r="A38" s="39"/>
      <c r="B38" s="14" t="s">
        <v>74</v>
      </c>
      <c r="C38" s="16"/>
      <c r="D38" s="16"/>
      <c r="E38" s="16">
        <v>8.9</v>
      </c>
      <c r="F38" s="16"/>
      <c r="G38" s="16">
        <f>E38</f>
        <v>8.9</v>
      </c>
      <c r="H38" s="16"/>
      <c r="I38" s="16"/>
      <c r="J38" s="16"/>
      <c r="K38" s="16">
        <v>25.23</v>
      </c>
      <c r="L38" s="16"/>
      <c r="M38" s="16">
        <f>K38</f>
        <v>25.23</v>
      </c>
      <c r="N38" s="16"/>
      <c r="O38" s="64"/>
      <c r="P38" s="66"/>
      <c r="Q38" s="66"/>
      <c r="R38" s="66"/>
      <c r="S38" s="66"/>
      <c r="T38" s="16"/>
      <c r="U38" s="82"/>
    </row>
    <row r="39" spans="1:21" ht="10.5" customHeight="1">
      <c r="A39" s="39"/>
      <c r="B39" s="14" t="s">
        <v>75</v>
      </c>
      <c r="C39" s="16"/>
      <c r="D39" s="16"/>
      <c r="E39" s="16">
        <v>12305.64</v>
      </c>
      <c r="F39" s="16"/>
      <c r="G39" s="16"/>
      <c r="H39" s="16"/>
      <c r="I39" s="16"/>
      <c r="J39" s="16"/>
      <c r="K39" s="16">
        <v>10340.29</v>
      </c>
      <c r="L39" s="16"/>
      <c r="M39" s="16"/>
      <c r="N39" s="16"/>
      <c r="O39" s="64"/>
      <c r="P39" s="16" t="s">
        <v>76</v>
      </c>
      <c r="Q39" s="16"/>
      <c r="R39" s="16"/>
      <c r="S39" s="16"/>
      <c r="T39" s="16"/>
      <c r="U39" s="51"/>
    </row>
    <row r="40" spans="1:21" ht="10.5" customHeight="1">
      <c r="A40" s="39"/>
      <c r="B40" s="14" t="s">
        <v>77</v>
      </c>
      <c r="C40" s="16"/>
      <c r="D40" s="16"/>
      <c r="E40" s="16">
        <v>0</v>
      </c>
      <c r="F40" s="16"/>
      <c r="G40" s="16">
        <f>SUM(E39+E40)*(-1)</f>
        <v>-12305.64</v>
      </c>
      <c r="H40" s="16"/>
      <c r="I40" s="16"/>
      <c r="J40" s="16"/>
      <c r="K40" s="16">
        <v>40</v>
      </c>
      <c r="L40" s="16"/>
      <c r="M40" s="16">
        <f>SUM(K39+K40)*(-1)</f>
        <v>-10380.29</v>
      </c>
      <c r="N40" s="16"/>
      <c r="O40" s="64"/>
      <c r="P40" s="16" t="s">
        <v>26</v>
      </c>
      <c r="Q40" s="16"/>
      <c r="R40" s="16"/>
      <c r="S40" s="16">
        <f>SUM(S31-S35)*0.05+0.01</f>
        <v>1724.1661300000017</v>
      </c>
      <c r="T40" s="16"/>
      <c r="U40" s="51">
        <v>3854.45</v>
      </c>
    </row>
    <row r="41" spans="1:21" ht="10.5" customHeight="1">
      <c r="A41" s="39"/>
      <c r="B41" s="14" t="s">
        <v>78</v>
      </c>
      <c r="C41" s="16"/>
      <c r="D41" s="16"/>
      <c r="E41" s="16">
        <v>7756.98</v>
      </c>
      <c r="F41" s="16"/>
      <c r="G41" s="16"/>
      <c r="H41" s="16"/>
      <c r="I41" s="16"/>
      <c r="J41" s="16"/>
      <c r="K41" s="16">
        <v>7183.31</v>
      </c>
      <c r="L41" s="16"/>
      <c r="M41" s="16"/>
      <c r="N41" s="16"/>
      <c r="O41" s="64"/>
      <c r="P41" s="16" t="s">
        <v>79</v>
      </c>
      <c r="Q41" s="16"/>
      <c r="R41" s="16" t="s">
        <v>44</v>
      </c>
      <c r="S41" s="16">
        <v>30000</v>
      </c>
      <c r="T41" s="16"/>
      <c r="U41" s="51">
        <v>0</v>
      </c>
    </row>
    <row r="42" spans="1:21" ht="10.5" customHeight="1">
      <c r="A42" s="39"/>
      <c r="B42" s="14" t="s">
        <v>80</v>
      </c>
      <c r="C42" s="16"/>
      <c r="D42" s="16"/>
      <c r="E42" s="16">
        <f>SUM(E41)*(-1)</f>
        <v>-7756.98</v>
      </c>
      <c r="F42" s="16"/>
      <c r="G42" s="17" t="s">
        <v>44</v>
      </c>
      <c r="H42" s="16"/>
      <c r="I42" s="16"/>
      <c r="J42" s="16"/>
      <c r="K42" s="16">
        <f>SUM(K41)*(-1)</f>
        <v>-7183.31</v>
      </c>
      <c r="L42" s="16"/>
      <c r="M42" s="17" t="s">
        <v>44</v>
      </c>
      <c r="N42" s="16"/>
      <c r="O42" s="64"/>
      <c r="P42" s="16" t="s">
        <v>81</v>
      </c>
      <c r="Q42" s="16"/>
      <c r="R42" s="16"/>
      <c r="S42" s="17">
        <f>SUM(S37-S40-S41)</f>
        <v>77475.71647000004</v>
      </c>
      <c r="T42" s="16"/>
      <c r="U42" s="52">
        <f>73234.59+1482.17</f>
        <v>74716.76</v>
      </c>
    </row>
    <row r="43" spans="1:21" ht="10.5" customHeight="1" thickBot="1">
      <c r="A43" s="39"/>
      <c r="B43" s="14"/>
      <c r="C43" s="16"/>
      <c r="D43" s="16"/>
      <c r="E43" s="16"/>
      <c r="F43" s="16"/>
      <c r="G43" s="16">
        <f>G37+G38+G40</f>
        <v>51623.84000000003</v>
      </c>
      <c r="H43" s="16"/>
      <c r="I43" s="16"/>
      <c r="J43" s="16"/>
      <c r="K43" s="16"/>
      <c r="L43" s="16"/>
      <c r="M43" s="16">
        <f>M37+M38+M40</f>
        <v>59416.96000000004</v>
      </c>
      <c r="N43" s="16"/>
      <c r="O43" s="83"/>
      <c r="P43" s="30"/>
      <c r="Q43" s="30"/>
      <c r="R43" s="30"/>
      <c r="S43" s="30">
        <f>SUM(S40:S42)</f>
        <v>109199.88260000004</v>
      </c>
      <c r="T43" s="30"/>
      <c r="U43" s="56">
        <f>SUM(U40:U42)</f>
        <v>78571.20999999999</v>
      </c>
    </row>
    <row r="44" spans="1:21" ht="10.5" customHeight="1">
      <c r="A44" s="96"/>
      <c r="B44" s="87"/>
      <c r="C44" s="87" t="s">
        <v>82</v>
      </c>
      <c r="D44" s="87"/>
      <c r="E44" s="88"/>
      <c r="F44" s="87"/>
      <c r="G44" s="88"/>
      <c r="H44" s="87"/>
      <c r="I44" s="87" t="s">
        <v>83</v>
      </c>
      <c r="J44" s="87"/>
      <c r="K44" s="88"/>
      <c r="L44" s="87"/>
      <c r="M44" s="87" t="s">
        <v>84</v>
      </c>
      <c r="N44" s="87"/>
      <c r="O44" s="87"/>
      <c r="P44" s="89"/>
      <c r="Q44" s="87" t="s">
        <v>85</v>
      </c>
      <c r="R44" s="87"/>
      <c r="S44" s="87"/>
      <c r="T44" s="11"/>
      <c r="U44" s="57"/>
    </row>
    <row r="45" spans="1:21" ht="12.75">
      <c r="A45" s="97"/>
      <c r="P45" s="1"/>
      <c r="Q45" s="1"/>
      <c r="U45" s="55"/>
    </row>
    <row r="46" spans="1:21" ht="15.75" customHeight="1">
      <c r="A46" s="98"/>
      <c r="B46" s="14"/>
      <c r="D46" s="14"/>
      <c r="E46" s="14"/>
      <c r="F46" s="14"/>
      <c r="G46" s="14"/>
      <c r="H46" s="14"/>
      <c r="J46" s="14"/>
      <c r="K46" s="14"/>
      <c r="L46" s="14"/>
      <c r="M46" s="14"/>
      <c r="N46" s="14"/>
      <c r="O46" s="14"/>
      <c r="P46" s="14"/>
      <c r="Q46" s="1"/>
      <c r="R46" s="14"/>
      <c r="S46" s="14"/>
      <c r="T46" s="14"/>
      <c r="U46" s="50"/>
    </row>
    <row r="47" spans="1:21" ht="13.5" customHeight="1">
      <c r="A47" s="99"/>
      <c r="B47" s="85"/>
      <c r="C47" s="85" t="s">
        <v>86</v>
      </c>
      <c r="D47" s="85"/>
      <c r="E47" s="85"/>
      <c r="F47" s="85"/>
      <c r="G47" s="85"/>
      <c r="H47" s="85"/>
      <c r="I47" s="85" t="s">
        <v>87</v>
      </c>
      <c r="J47" s="85"/>
      <c r="K47" s="85"/>
      <c r="L47" s="85"/>
      <c r="M47" s="85"/>
      <c r="N47" s="85"/>
      <c r="O47" s="85"/>
      <c r="P47" s="85"/>
      <c r="Q47" s="85" t="s">
        <v>88</v>
      </c>
      <c r="R47" s="85"/>
      <c r="S47" s="85"/>
      <c r="T47" s="85"/>
      <c r="U47" s="86"/>
    </row>
    <row r="48" spans="1:21" ht="17.25" customHeight="1" thickBot="1">
      <c r="A48" s="100"/>
      <c r="B48" s="101"/>
      <c r="C48" s="101" t="s">
        <v>89</v>
      </c>
      <c r="D48" s="101"/>
      <c r="E48" s="101"/>
      <c r="F48" s="101"/>
      <c r="G48" s="101"/>
      <c r="H48" s="101"/>
      <c r="I48" s="101" t="s">
        <v>90</v>
      </c>
      <c r="J48" s="101"/>
      <c r="K48" s="101"/>
      <c r="L48" s="101"/>
      <c r="M48" s="101"/>
      <c r="N48" s="101"/>
      <c r="O48" s="101"/>
      <c r="P48" s="101"/>
      <c r="Q48" s="101" t="s">
        <v>91</v>
      </c>
      <c r="R48" s="101"/>
      <c r="S48" s="101"/>
      <c r="T48" s="101"/>
      <c r="U48" s="102"/>
    </row>
  </sheetData>
  <sheetProtection/>
  <printOptions horizontalCentered="1" verticalCentered="1"/>
  <pageMargins left="0.11811023622047245" right="0.15748031496062992" top="0" bottom="0" header="0.11811023622047245" footer="0.03937007874015748"/>
  <pageSetup firstPageNumber="1" useFirstPageNumber="1" fitToHeight="1" fitToWidth="1" horizontalDpi="600" verticalDpi="6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ddrosos</dc:creator>
  <cp:keywords/>
  <dc:description/>
  <cp:lastModifiedBy>ddrosos</cp:lastModifiedBy>
  <cp:lastPrinted>2014-06-05T15:43:27Z</cp:lastPrinted>
  <dcterms:created xsi:type="dcterms:W3CDTF">2014-06-05T14:47:05Z</dcterms:created>
  <dcterms:modified xsi:type="dcterms:W3CDTF">2014-06-06T06:27:40Z</dcterms:modified>
  <cp:category/>
  <cp:version/>
  <cp:contentType/>
  <cp:contentStatus/>
</cp:coreProperties>
</file>